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16434f25bcb9d20/Documentos/Klybontec/2024/Datos/"/>
    </mc:Choice>
  </mc:AlternateContent>
  <xr:revisionPtr revIDLastSave="0" documentId="8_{3577E196-CCB4-4B46-830D-F192C685EF34}" xr6:coauthVersionLast="47" xr6:coauthVersionMax="47" xr10:uidLastSave="{00000000-0000-0000-0000-000000000000}"/>
  <bookViews>
    <workbookView xWindow="-108" yWindow="-108" windowWidth="23256" windowHeight="12576" xr2:uid="{50ECA37D-E622-46AE-B7CE-FC23C8908D0B}"/>
  </bookViews>
  <sheets>
    <sheet name="Cuadro_2" sheetId="3" r:id="rId1"/>
    <sheet name="Producto" sheetId="1" r:id="rId2"/>
    <sheet name="Cuadro_1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B17" i="3"/>
  <c r="B16" i="3"/>
  <c r="B15" i="3"/>
  <c r="B14" i="3"/>
  <c r="B13" i="3"/>
  <c r="B12" i="3"/>
  <c r="B11" i="3"/>
  <c r="B10" i="3"/>
  <c r="A8" i="3"/>
  <c r="B18" i="2"/>
  <c r="B17" i="2"/>
  <c r="B16" i="2"/>
  <c r="B15" i="2"/>
  <c r="B14" i="2"/>
  <c r="B13" i="2"/>
  <c r="B12" i="2"/>
  <c r="B11" i="2"/>
  <c r="B10" i="2"/>
  <c r="A8" i="2"/>
  <c r="C7" i="1"/>
</calcChain>
</file>

<file path=xl/sharedStrings.xml><?xml version="1.0" encoding="utf-8"?>
<sst xmlns="http://schemas.openxmlformats.org/spreadsheetml/2006/main" count="8" uniqueCount="8">
  <si>
    <t>Seleccione el producto</t>
  </si>
  <si>
    <t>Brócoli  y Coliflor</t>
  </si>
  <si>
    <t>Año</t>
  </si>
  <si>
    <t>Consumo Estimado (Quintales)</t>
  </si>
  <si>
    <r>
      <rPr>
        <b/>
        <sz val="9"/>
        <color rgb="FF000000"/>
        <rFont val="Arial"/>
        <family val="2"/>
      </rPr>
      <t>FUENTES:</t>
    </r>
    <r>
      <rPr>
        <sz val="9"/>
        <color rgb="FF000000"/>
        <rFont val="Arial"/>
        <family val="2"/>
      </rPr>
      <t xml:space="preserve"> Ministerio de Agricultura de la República Dominicana</t>
    </r>
  </si>
  <si>
    <t>Años</t>
  </si>
  <si>
    <t>Consumo Estimado (lb)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</si>
  <si>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Ministerio de Agricultura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</si>
</sst>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FFFFFF"/>
      <name val="Calibri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4F81BD"/>
        <bgColor rgb="FF808080"/>
      </patternFill>
    </fill>
    <fill>
      <patternFill patternType="solid">
        <fgColor rgb="FF99CC99"/>
        <bgColor rgb="FF99CCFF"/>
      </patternFill>
    </fill>
  </fills>
  <borders count="11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5" fillId="4" borderId="0" applyBorder="0" applyAlignment="0" applyProtection="0"/>
  </cellStyleXfs>
  <cellXfs count="24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3" fillId="0" borderId="0" xfId="1"/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7" fillId="0" borderId="5" xfId="1" applyFont="1" applyBorder="1"/>
    <xf numFmtId="3" fontId="3" fillId="0" borderId="6" xfId="1" applyNumberFormat="1" applyBorder="1"/>
    <xf numFmtId="0" fontId="7" fillId="0" borderId="7" xfId="1" applyFont="1" applyBorder="1"/>
    <xf numFmtId="3" fontId="3" fillId="0" borderId="8" xfId="1" applyNumberFormat="1" applyBorder="1"/>
    <xf numFmtId="3" fontId="3" fillId="0" borderId="0" xfId="1" applyNumberFormat="1"/>
    <xf numFmtId="0" fontId="8" fillId="0" borderId="0" xfId="1" applyFont="1"/>
    <xf numFmtId="0" fontId="7" fillId="5" borderId="3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/>
    </xf>
    <xf numFmtId="0" fontId="3" fillId="0" borderId="9" xfId="1" applyBorder="1"/>
    <xf numFmtId="2" fontId="3" fillId="0" borderId="10" xfId="1" applyNumberFormat="1" applyBorder="1"/>
    <xf numFmtId="0" fontId="3" fillId="0" borderId="5" xfId="1" applyBorder="1"/>
    <xf numFmtId="2" fontId="3" fillId="0" borderId="6" xfId="1" applyNumberFormat="1" applyBorder="1"/>
    <xf numFmtId="0" fontId="3" fillId="0" borderId="7" xfId="1" applyBorder="1"/>
    <xf numFmtId="2" fontId="3" fillId="0" borderId="8" xfId="1" applyNumberFormat="1" applyBorder="1"/>
    <xf numFmtId="0" fontId="4" fillId="0" borderId="0" xfId="1" applyFont="1" applyAlignment="1">
      <alignment horizontal="center" vertical="center" wrapText="1"/>
    </xf>
    <xf numFmtId="0" fontId="10" fillId="3" borderId="0" xfId="1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</cellXfs>
  <cellStyles count="3">
    <cellStyle name="Normal" xfId="0" builtinId="0"/>
    <cellStyle name="Normal 2" xfId="1" xr:uid="{F27EF9A1-F327-4F6F-8A24-9DA7F6CFA975}"/>
    <cellStyle name="Texto explicativo 2" xfId="2" xr:uid="{BFC19B96-A513-431B-9FB3-E03C5F1A8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Consumo Estimado (Aparente). Período:</a:t>
            </a:r>
            <a:r>
              <a:rPr lang="en-US" b="1" baseline="0">
                <a:solidFill>
                  <a:sysClr val="windowText" lastClr="000000"/>
                </a:solidFill>
              </a:rPr>
              <a:t> 2015-2023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[1]Cuadro_1!$B$9</c:f>
              <c:strCache>
                <c:ptCount val="1"/>
                <c:pt idx="0">
                  <c:v>Consumo Estimado (Quintales)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[1]Cuadro_1!$A$10:$A$18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[1]Cuadro_1!$B$10:$B$18</c:f>
              <c:numCache>
                <c:formatCode>#,##0</c:formatCode>
                <c:ptCount val="9"/>
                <c:pt idx="0">
                  <c:v>101846.719368287</c:v>
                </c:pt>
                <c:pt idx="1">
                  <c:v>102897.95767543619</c:v>
                </c:pt>
                <c:pt idx="2">
                  <c:v>117924.9913127114</c:v>
                </c:pt>
                <c:pt idx="3">
                  <c:v>123535.56357922881</c:v>
                </c:pt>
                <c:pt idx="4">
                  <c:v>133905.76113526759</c:v>
                </c:pt>
                <c:pt idx="5">
                  <c:v>112063.44961119999</c:v>
                </c:pt>
                <c:pt idx="6">
                  <c:v>112086.24770428</c:v>
                </c:pt>
                <c:pt idx="7">
                  <c:v>118283.01005666466</c:v>
                </c:pt>
                <c:pt idx="8">
                  <c:v>152428.83437524084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3-4880-A78A-E581A06D8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01583"/>
        <c:axId val="1142900143"/>
      </c:barChart>
      <c:catAx>
        <c:axId val="1142901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42900143"/>
        <c:crosses val="autoZero"/>
        <c:auto val="1"/>
        <c:lblAlgn val="ctr"/>
        <c:lblOffset val="100"/>
        <c:noMultiLvlLbl val="0"/>
      </c:catAx>
      <c:valAx>
        <c:axId val="114290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42901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República Dominicana. Consumo Estimado Per-Cápita</a:t>
            </a:r>
            <a:r>
              <a:rPr lang="es-DO" b="1" baseline="0">
                <a:solidFill>
                  <a:sysClr val="windowText" lastClr="000000"/>
                </a:solidFill>
              </a:rPr>
              <a:t> </a:t>
            </a:r>
            <a:r>
              <a:rPr lang="es-DO" b="1">
                <a:solidFill>
                  <a:sysClr val="windowText" lastClr="000000"/>
                </a:solidFill>
              </a:rPr>
              <a:t>en Libras, por Año. Período: 2015-2022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[1]Cuadro_2!$B$9</c:f>
              <c:strCache>
                <c:ptCount val="1"/>
                <c:pt idx="0">
                  <c:v>Consumo Estimado (lb)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[1]Cuadro_2!$A$10:$A$18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xVal>
          <c:yVal>
            <c:numRef>
              <c:f>[1]Cuadro_2!$B$10:$B$18</c:f>
              <c:numCache>
                <c:formatCode>0.00</c:formatCode>
                <c:ptCount val="9"/>
                <c:pt idx="0">
                  <c:v>1.0153482793177844</c:v>
                </c:pt>
                <c:pt idx="1">
                  <c:v>1.0135643411478894</c:v>
                </c:pt>
                <c:pt idx="2">
                  <c:v>1.1476963383984837</c:v>
                </c:pt>
                <c:pt idx="3">
                  <c:v>1.1879269063673055</c:v>
                </c:pt>
                <c:pt idx="4">
                  <c:v>1.2722532115824925</c:v>
                </c:pt>
                <c:pt idx="5">
                  <c:v>1.0725315627747103</c:v>
                </c:pt>
                <c:pt idx="6">
                  <c:v>1.0638875738562874</c:v>
                </c:pt>
                <c:pt idx="7">
                  <c:v>1.1135727779305873</c:v>
                </c:pt>
                <c:pt idx="8">
                  <c:v>1.4230849462568775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2D-4D9F-8B35-23B43FB5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408959"/>
        <c:axId val="1517404639"/>
      </c:scatterChart>
      <c:valAx>
        <c:axId val="1517408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17404639"/>
        <c:crosses val="autoZero"/>
        <c:crossBetween val="midCat"/>
      </c:valAx>
      <c:valAx>
        <c:axId val="151740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17408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29520</xdr:colOff>
      <xdr:row>0</xdr:row>
      <xdr:rowOff>0</xdr:rowOff>
    </xdr:from>
    <xdr:to>
      <xdr:col>0</xdr:col>
      <xdr:colOff>745680</xdr:colOff>
      <xdr:row>5</xdr:row>
      <xdr:rowOff>57150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BE4ED34-49B9-4005-8022-8C6948BC102C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29520" y="0"/>
          <a:ext cx="716160" cy="8953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61560</xdr:colOff>
      <xdr:row>0</xdr:row>
      <xdr:rowOff>0</xdr:rowOff>
    </xdr:from>
    <xdr:to>
      <xdr:col>4</xdr:col>
      <xdr:colOff>42840</xdr:colOff>
      <xdr:row>6</xdr:row>
      <xdr:rowOff>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CF8A89C-D9C2-4DA5-A9CE-E786A49A49E6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416140" y="0"/>
          <a:ext cx="1230960" cy="1005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210421</xdr:colOff>
      <xdr:row>0</xdr:row>
      <xdr:rowOff>66675</xdr:rowOff>
    </xdr:from>
    <xdr:to>
      <xdr:col>9</xdr:col>
      <xdr:colOff>24136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77E450-4360-4FB6-87BE-B217407A035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81581" y="66675"/>
          <a:ext cx="2191155" cy="8763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219075</xdr:colOff>
      <xdr:row>0</xdr:row>
      <xdr:rowOff>95251</xdr:rowOff>
    </xdr:from>
    <xdr:to>
      <xdr:col>0</xdr:col>
      <xdr:colOff>1157610</xdr:colOff>
      <xdr:row>5</xdr:row>
      <xdr:rowOff>38101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CE2734-17C9-45C0-A0D2-76FFB1863DFD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219075" y="95251"/>
          <a:ext cx="938535" cy="8572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1190625</xdr:colOff>
      <xdr:row>10</xdr:row>
      <xdr:rowOff>66675</xdr:rowOff>
    </xdr:from>
    <xdr:to>
      <xdr:col>7</xdr:col>
      <xdr:colOff>133350</xdr:colOff>
      <xdr:row>24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A0279B6-29D1-4697-8489-DFA0588D7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85725</xdr:colOff>
      <xdr:row>10</xdr:row>
      <xdr:rowOff>57150</xdr:rowOff>
    </xdr:from>
    <xdr:to>
      <xdr:col>14</xdr:col>
      <xdr:colOff>295275</xdr:colOff>
      <xdr:row>24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A71D6D1-8837-4A44-B1E2-8B5E8513B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7561</xdr:rowOff>
    </xdr:from>
    <xdr:to>
      <xdr:col>0</xdr:col>
      <xdr:colOff>1076520</xdr:colOff>
      <xdr:row>6</xdr:row>
      <xdr:rowOff>114301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F50FAFB-4929-4230-9F5C-8D639C579BC1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7561"/>
          <a:ext cx="932880" cy="11125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485775</xdr:colOff>
      <xdr:row>0</xdr:row>
      <xdr:rowOff>19051</xdr:rowOff>
    </xdr:from>
    <xdr:to>
      <xdr:col>5</xdr:col>
      <xdr:colOff>125100</xdr:colOff>
      <xdr:row>6</xdr:row>
      <xdr:rowOff>76201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6DBD38E9-AC1A-4737-B9D1-AE56AA780D0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733675" y="19051"/>
          <a:ext cx="1513845" cy="106299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LLCOMPU\Downloads\Consolidado_Consumo.xlsx" TargetMode="External"/><Relationship Id="rId1" Type="http://schemas.openxmlformats.org/officeDocument/2006/relationships/externalLinkPath" Target="file:///C:\Users\FULLCOMPU\Downloads\Consolidado_Consu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o"/>
      <sheetName val="Cuadro_1"/>
      <sheetName val="Cuadro_2"/>
      <sheetName val="Consumo_Estimado"/>
      <sheetName val="Consumo_PerCapita"/>
      <sheetName val="Auxiliar"/>
    </sheetNames>
    <sheetDataSet>
      <sheetData sheetId="0">
        <row r="9">
          <cell r="B9" t="str">
            <v>Brócoli  y Coliflor</v>
          </cell>
        </row>
      </sheetData>
      <sheetData sheetId="1">
        <row r="9">
          <cell r="B9" t="str">
            <v>Consumo Estimado (Quintales)</v>
          </cell>
        </row>
        <row r="10">
          <cell r="A10">
            <v>2015</v>
          </cell>
          <cell r="B10">
            <v>101846.719368287</v>
          </cell>
        </row>
        <row r="11">
          <cell r="A11">
            <v>2016</v>
          </cell>
          <cell r="B11">
            <v>102897.95767543619</v>
          </cell>
        </row>
        <row r="12">
          <cell r="A12">
            <v>2017</v>
          </cell>
          <cell r="B12">
            <v>117924.9913127114</v>
          </cell>
        </row>
        <row r="13">
          <cell r="A13">
            <v>2018</v>
          </cell>
          <cell r="B13">
            <v>123535.56357922881</v>
          </cell>
        </row>
        <row r="14">
          <cell r="A14">
            <v>2019</v>
          </cell>
          <cell r="B14">
            <v>133905.76113526759</v>
          </cell>
        </row>
        <row r="15">
          <cell r="A15">
            <v>2020</v>
          </cell>
          <cell r="B15">
            <v>112063.44961119999</v>
          </cell>
        </row>
        <row r="16">
          <cell r="A16">
            <v>2021</v>
          </cell>
          <cell r="B16">
            <v>112086.24770428</v>
          </cell>
        </row>
        <row r="17">
          <cell r="A17">
            <v>2022</v>
          </cell>
          <cell r="B17">
            <v>118283.01005666466</v>
          </cell>
        </row>
        <row r="18">
          <cell r="A18">
            <v>2023</v>
          </cell>
          <cell r="B18">
            <v>152428.83437524084</v>
          </cell>
        </row>
      </sheetData>
      <sheetData sheetId="2">
        <row r="9">
          <cell r="B9" t="str">
            <v>Consumo Estimado (lb)</v>
          </cell>
        </row>
        <row r="10">
          <cell r="A10">
            <v>2015</v>
          </cell>
          <cell r="B10">
            <v>1.0153482793177844</v>
          </cell>
        </row>
        <row r="11">
          <cell r="A11">
            <v>2016</v>
          </cell>
          <cell r="B11">
            <v>1.0135643411478894</v>
          </cell>
        </row>
        <row r="12">
          <cell r="A12">
            <v>2017</v>
          </cell>
          <cell r="B12">
            <v>1.1476963383984837</v>
          </cell>
        </row>
        <row r="13">
          <cell r="A13">
            <v>2018</v>
          </cell>
          <cell r="B13">
            <v>1.1879269063673055</v>
          </cell>
        </row>
        <row r="14">
          <cell r="A14">
            <v>2019</v>
          </cell>
          <cell r="B14">
            <v>1.2722532115824925</v>
          </cell>
        </row>
        <row r="15">
          <cell r="A15">
            <v>2020</v>
          </cell>
          <cell r="B15">
            <v>1.0725315627747103</v>
          </cell>
        </row>
        <row r="16">
          <cell r="A16">
            <v>2021</v>
          </cell>
          <cell r="B16">
            <v>1.0638875738562874</v>
          </cell>
        </row>
        <row r="17">
          <cell r="A17">
            <v>2022</v>
          </cell>
          <cell r="B17">
            <v>1.1135727779305873</v>
          </cell>
        </row>
        <row r="18">
          <cell r="A18">
            <v>2023</v>
          </cell>
          <cell r="B18">
            <v>1.4230849462568775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9ADB-FD23-4FEF-865A-5CBF323BC5DC}">
  <dimension ref="A8:B19"/>
  <sheetViews>
    <sheetView showGridLines="0" tabSelected="1" zoomScaleNormal="100" workbookViewId="0">
      <selection activeCell="A9" sqref="A9"/>
    </sheetView>
  </sheetViews>
  <sheetFormatPr baseColWidth="10" defaultColWidth="9.109375" defaultRowHeight="13.2" x14ac:dyDescent="0.25"/>
  <cols>
    <col min="1" max="1" width="12.33203125" style="3" customWidth="1"/>
    <col min="2" max="2" width="22" style="3" bestFit="1" customWidth="1"/>
    <col min="3" max="16384" width="9.109375" style="3"/>
  </cols>
  <sheetData>
    <row r="8" spans="1:2" ht="81" customHeight="1" x14ac:dyDescent="0.25">
      <c r="A8" s="20" t="str">
        <f>"República Dominicana. Consumo Estimado Per-Cápita de "&amp;[1]Producto!B9&amp;", en Libras, por Año. Años: 2015-2022"</f>
        <v>República Dominicana. Consumo Estimado Per-Cápita de Brócoli  y Coliflor, en Libras, por Año. Años: 2015-2022</v>
      </c>
      <c r="B8" s="20"/>
    </row>
    <row r="9" spans="1:2" x14ac:dyDescent="0.25">
      <c r="A9" s="12" t="s">
        <v>5</v>
      </c>
      <c r="B9" s="13" t="s">
        <v>6</v>
      </c>
    </row>
    <row r="10" spans="1:2" x14ac:dyDescent="0.25">
      <c r="A10" s="14">
        <v>2015</v>
      </c>
      <c r="B10" s="15">
        <f>VLOOKUP([1]Producto!$B$9,[1]!Tabla2[#All],MATCH(TEXT([1]Cuadro_1!$A10,"0"),[1]!Tabla2[[#Headers],[2015]:[2023]],0)+1,0)</f>
        <v>1.0153482793177844</v>
      </c>
    </row>
    <row r="11" spans="1:2" x14ac:dyDescent="0.25">
      <c r="A11" s="16">
        <v>2016</v>
      </c>
      <c r="B11" s="17">
        <f>VLOOKUP([1]Producto!$B$9,[1]!Tabla2[#All],MATCH(TEXT([1]Cuadro_1!$A11,"0"),[1]!Tabla2[[#Headers],[2015]:[2023]],0)+1,0)</f>
        <v>1.0135643411478894</v>
      </c>
    </row>
    <row r="12" spans="1:2" x14ac:dyDescent="0.25">
      <c r="A12" s="16">
        <v>2017</v>
      </c>
      <c r="B12" s="17">
        <f>VLOOKUP([1]Producto!$B$9,[1]!Tabla2[#All],MATCH(TEXT([1]Cuadro_1!$A12,"0"),[1]!Tabla2[[#Headers],[2015]:[2023]],0)+1,0)</f>
        <v>1.1476963383984837</v>
      </c>
    </row>
    <row r="13" spans="1:2" x14ac:dyDescent="0.25">
      <c r="A13" s="16">
        <v>2018</v>
      </c>
      <c r="B13" s="17">
        <f>VLOOKUP([1]Producto!$B$9,[1]!Tabla2[#All],MATCH(TEXT([1]Cuadro_1!$A13,"0"),[1]!Tabla2[[#Headers],[2015]:[2023]],0)+1,0)</f>
        <v>1.1879269063673055</v>
      </c>
    </row>
    <row r="14" spans="1:2" x14ac:dyDescent="0.25">
      <c r="A14" s="16">
        <v>2019</v>
      </c>
      <c r="B14" s="17">
        <f>VLOOKUP([1]Producto!$B$9,[1]!Tabla2[#All],MATCH(TEXT([1]Cuadro_1!$A14,"0"),[1]!Tabla2[[#Headers],[2015]:[2023]],0)+1,0)</f>
        <v>1.2722532115824925</v>
      </c>
    </row>
    <row r="15" spans="1:2" x14ac:dyDescent="0.25">
      <c r="A15" s="16">
        <v>2020</v>
      </c>
      <c r="B15" s="17">
        <f>VLOOKUP([1]Producto!$B$9,[1]!Tabla2[#All],MATCH(TEXT([1]Cuadro_1!$A15,"0"),[1]!Tabla2[[#Headers],[2015]:[2023]],0)+1,0)</f>
        <v>1.0725315627747103</v>
      </c>
    </row>
    <row r="16" spans="1:2" x14ac:dyDescent="0.25">
      <c r="A16" s="16">
        <v>2021</v>
      </c>
      <c r="B16" s="17">
        <f>VLOOKUP([1]Producto!$B$9,[1]!Tabla2[#All],MATCH(TEXT([1]Cuadro_1!$A16,"0"),[1]!Tabla2[[#Headers],[2015]:[2023]],0)+1,0)</f>
        <v>1.0638875738562874</v>
      </c>
    </row>
    <row r="17" spans="1:2" x14ac:dyDescent="0.25">
      <c r="A17" s="16">
        <v>2022</v>
      </c>
      <c r="B17" s="17">
        <f>VLOOKUP([1]Producto!$B$9,[1]!Tabla2[#All],MATCH(TEXT([1]Cuadro_1!$A17,"0"),[1]!Tabla2[[#Headers],[2015]:[2023]],0)+1,0)</f>
        <v>1.1135727779305873</v>
      </c>
    </row>
    <row r="18" spans="1:2" x14ac:dyDescent="0.25">
      <c r="A18" s="18">
        <v>2023</v>
      </c>
      <c r="B18" s="19">
        <f>VLOOKUP([1]Producto!$B$9,[1]!Tabla2[#All],MATCH(TEXT([1]Cuadro_1!$A18,"0"),[1]!Tabla2[[#Headers],[2015]:[2023]],0)+1,0)</f>
        <v>1.4230849462568775</v>
      </c>
    </row>
    <row r="19" spans="1:2" ht="22.5" customHeight="1" x14ac:dyDescent="0.25">
      <c r="A19" s="21" t="s">
        <v>7</v>
      </c>
      <c r="B19" s="21"/>
    </row>
  </sheetData>
  <mergeCells count="2"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A4BB-B17B-462A-9386-0F4BE0E724AB}">
  <dimension ref="A7:J9"/>
  <sheetViews>
    <sheetView showGridLines="0" workbookViewId="0">
      <selection activeCell="B9" sqref="B9"/>
    </sheetView>
  </sheetViews>
  <sheetFormatPr baseColWidth="10" defaultRowHeight="14.4" x14ac:dyDescent="0.3"/>
  <cols>
    <col min="1" max="1" width="22" bestFit="1" customWidth="1"/>
  </cols>
  <sheetData>
    <row r="7" spans="1:10" x14ac:dyDescent="0.3">
      <c r="C7" s="22" t="str">
        <f>"Consumo de "&amp;B9 &amp;". "</f>
        <v xml:space="preserve">Consumo de Brócoli  y Coliflor. </v>
      </c>
      <c r="D7" s="22"/>
      <c r="E7" s="22"/>
      <c r="F7" s="22"/>
      <c r="G7" s="22"/>
      <c r="H7" s="22"/>
      <c r="I7" s="22"/>
      <c r="J7" s="22"/>
    </row>
    <row r="8" spans="1:10" ht="15" thickBot="1" x14ac:dyDescent="0.35">
      <c r="C8" s="22"/>
      <c r="D8" s="22"/>
      <c r="E8" s="22"/>
      <c r="F8" s="22"/>
      <c r="G8" s="22"/>
      <c r="H8" s="22"/>
      <c r="I8" s="22"/>
      <c r="J8" s="22"/>
    </row>
    <row r="9" spans="1:10" ht="15" thickBot="1" x14ac:dyDescent="0.35">
      <c r="A9" s="1" t="s">
        <v>0</v>
      </c>
      <c r="B9" s="2" t="s">
        <v>1</v>
      </c>
    </row>
  </sheetData>
  <mergeCells count="1">
    <mergeCell ref="C7:J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E02E9-78A2-4C02-A555-97A084532D1C}">
  <dimension ref="A8:C19"/>
  <sheetViews>
    <sheetView showGridLines="0" zoomScaleNormal="100" workbookViewId="0">
      <selection activeCell="A9" sqref="A9"/>
    </sheetView>
  </sheetViews>
  <sheetFormatPr baseColWidth="10" defaultColWidth="9.109375" defaultRowHeight="13.2" x14ac:dyDescent="0.25"/>
  <cols>
    <col min="1" max="1" width="17.88671875" style="3" customWidth="1"/>
    <col min="2" max="2" width="14.88671875" style="3" customWidth="1"/>
    <col min="3" max="16384" width="9.109375" style="3"/>
  </cols>
  <sheetData>
    <row r="8" spans="1:2" ht="75.75" customHeight="1" x14ac:dyDescent="0.25">
      <c r="A8" s="23" t="str">
        <f>"República Dominicana. Consumo Estimado (Aparente) de "&amp;[1]Producto!$B$9&amp;". Años: 2015-2022"</f>
        <v>República Dominicana. Consumo Estimado (Aparente) de Brócoli  y Coliflor. Años: 2015-2022</v>
      </c>
      <c r="B8" s="23"/>
    </row>
    <row r="9" spans="1:2" ht="41.4" x14ac:dyDescent="0.25">
      <c r="A9" s="4" t="s">
        <v>2</v>
      </c>
      <c r="B9" s="5" t="s">
        <v>3</v>
      </c>
    </row>
    <row r="10" spans="1:2" x14ac:dyDescent="0.25">
      <c r="A10" s="6">
        <v>2015</v>
      </c>
      <c r="B10" s="7">
        <f>VLOOKUP([1]Producto!$B$9,[1]!Tabla1[#All],MATCH(TEXT(Cuadro_1!$A10,"0"),[1]!Tabla1[[#Headers],[2015]:[2023]],0)+1,0)</f>
        <v>101846.719368287</v>
      </c>
    </row>
    <row r="11" spans="1:2" x14ac:dyDescent="0.25">
      <c r="A11" s="6">
        <v>2016</v>
      </c>
      <c r="B11" s="7">
        <f>VLOOKUP([1]Producto!$B$9,[1]!Tabla1[#All],MATCH(TEXT(Cuadro_1!$A11,"0"),[1]!Tabla1[[#Headers],[2015]:[2023]],0)+1,0)</f>
        <v>102897.95767543619</v>
      </c>
    </row>
    <row r="12" spans="1:2" x14ac:dyDescent="0.25">
      <c r="A12" s="6">
        <v>2017</v>
      </c>
      <c r="B12" s="7">
        <f>VLOOKUP([1]Producto!$B$9,[1]!Tabla1[#All],MATCH(TEXT(Cuadro_1!$A12,"0"),[1]!Tabla1[[#Headers],[2015]:[2023]],0)+1,0)</f>
        <v>117924.9913127114</v>
      </c>
    </row>
    <row r="13" spans="1:2" x14ac:dyDescent="0.25">
      <c r="A13" s="6">
        <v>2018</v>
      </c>
      <c r="B13" s="7">
        <f>VLOOKUP([1]Producto!$B$9,[1]!Tabla1[#All],MATCH(TEXT(Cuadro_1!$A13,"0"),[1]!Tabla1[[#Headers],[2015]:[2023]],0)+1,0)</f>
        <v>123535.56357922881</v>
      </c>
    </row>
    <row r="14" spans="1:2" x14ac:dyDescent="0.25">
      <c r="A14" s="6">
        <v>2019</v>
      </c>
      <c r="B14" s="7">
        <f>VLOOKUP([1]Producto!$B$9,[1]!Tabla1[#All],MATCH(TEXT(Cuadro_1!$A14,"0"),[1]!Tabla1[[#Headers],[2015]:[2023]],0)+1,0)</f>
        <v>133905.76113526759</v>
      </c>
    </row>
    <row r="15" spans="1:2" x14ac:dyDescent="0.25">
      <c r="A15" s="6">
        <v>2020</v>
      </c>
      <c r="B15" s="7">
        <f>VLOOKUP([1]Producto!$B$9,[1]!Tabla1[#All],MATCH(TEXT(Cuadro_1!$A15,"0"),[1]!Tabla1[[#Headers],[2015]:[2023]],0)+1,0)</f>
        <v>112063.44961119999</v>
      </c>
    </row>
    <row r="16" spans="1:2" x14ac:dyDescent="0.25">
      <c r="A16" s="6">
        <v>2021</v>
      </c>
      <c r="B16" s="7">
        <f>VLOOKUP([1]Producto!$B$9,[1]!Tabla1[#All],MATCH(TEXT(Cuadro_1!$A16,"0"),[1]!Tabla1[[#Headers],[2015]:[2023]],0)+1,0)</f>
        <v>112086.24770428</v>
      </c>
    </row>
    <row r="17" spans="1:3" x14ac:dyDescent="0.25">
      <c r="A17" s="6">
        <v>2022</v>
      </c>
      <c r="B17" s="7">
        <f>VLOOKUP([1]Producto!$B$9,[1]!Tabla1[#All],MATCH(TEXT(Cuadro_1!$A17,"0"),[1]!Tabla1[[#Headers],[2015]:[2023]],0)+1,0)</f>
        <v>118283.01005666466</v>
      </c>
    </row>
    <row r="18" spans="1:3" x14ac:dyDescent="0.25">
      <c r="A18" s="8">
        <v>2023</v>
      </c>
      <c r="B18" s="9">
        <f>VLOOKUP([1]Producto!$B$9,[1]!Tabla1[#All],MATCH(TEXT(Cuadro_1!$A18,"0"),[1]!Tabla1[[#Headers],[2015]:[2023]],0)+1,0)</f>
        <v>152428.83437524084</v>
      </c>
      <c r="C18" s="10"/>
    </row>
    <row r="19" spans="1:3" x14ac:dyDescent="0.25">
      <c r="A19" s="11" t="s">
        <v>4</v>
      </c>
    </row>
  </sheetData>
  <mergeCells count="1">
    <mergeCell ref="A8:B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Cuadro_2</vt:lpstr>
      <vt:lpstr>Producto</vt:lpstr>
      <vt:lpstr>Cuadro_1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Kelyn Tejada Belliard</dc:creator>
  <cp:lastModifiedBy>Kelyn Tejada</cp:lastModifiedBy>
  <dcterms:created xsi:type="dcterms:W3CDTF">2024-11-12T01:13:01Z</dcterms:created>
  <dcterms:modified xsi:type="dcterms:W3CDTF">2024-11-12T01:20:42Z</dcterms:modified>
</cp:coreProperties>
</file>